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le\Documents\"/>
    </mc:Choice>
  </mc:AlternateContent>
  <bookViews>
    <workbookView xWindow="0" yWindow="0" windowWidth="28800" windowHeight="12585"/>
  </bookViews>
  <sheets>
    <sheet name="Ark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E22" i="1"/>
  <c r="F22" i="1" s="1"/>
  <c r="H22" i="1" s="1"/>
  <c r="E21" i="1"/>
  <c r="F21" i="1" s="1"/>
  <c r="I21" i="1" s="1"/>
  <c r="D20" i="1"/>
  <c r="E20" i="1" s="1"/>
  <c r="F20" i="1" s="1"/>
  <c r="I20" i="1" s="1"/>
  <c r="I23" i="1" s="1"/>
  <c r="F19" i="1"/>
  <c r="G19" i="1" s="1"/>
  <c r="E19" i="1"/>
  <c r="E18" i="1"/>
  <c r="F18" i="1" s="1"/>
  <c r="G18" i="1" s="1"/>
  <c r="E17" i="1"/>
  <c r="F17" i="1" s="1"/>
  <c r="G17" i="1" s="1"/>
  <c r="E16" i="1"/>
  <c r="F16" i="1" s="1"/>
  <c r="G16" i="1" s="1"/>
  <c r="F15" i="1"/>
  <c r="H15" i="1" s="1"/>
  <c r="E15" i="1"/>
  <c r="E14" i="1"/>
  <c r="F14" i="1" s="1"/>
  <c r="G14" i="1" s="1"/>
  <c r="E13" i="1"/>
  <c r="F13" i="1" s="1"/>
  <c r="H13" i="1" s="1"/>
  <c r="H23" i="1" s="1"/>
  <c r="E12" i="1"/>
  <c r="F12" i="1" s="1"/>
  <c r="G12" i="1" s="1"/>
  <c r="F11" i="1"/>
  <c r="G11" i="1" s="1"/>
  <c r="E11" i="1"/>
  <c r="E10" i="1"/>
  <c r="F10" i="1" s="1"/>
  <c r="G10" i="1" s="1"/>
  <c r="E9" i="1"/>
  <c r="F9" i="1" s="1"/>
  <c r="G9" i="1" s="1"/>
  <c r="E8" i="1"/>
  <c r="F8" i="1" s="1"/>
  <c r="G8" i="1" s="1"/>
  <c r="D7" i="1"/>
  <c r="E7" i="1" s="1"/>
  <c r="F7" i="1" s="1"/>
  <c r="G7" i="1" s="1"/>
  <c r="F6" i="1"/>
  <c r="G6" i="1" s="1"/>
  <c r="E6" i="1"/>
  <c r="E5" i="1"/>
  <c r="E23" i="1" l="1"/>
  <c r="I27" i="1"/>
  <c r="F5" i="1"/>
  <c r="F23" i="1" l="1"/>
  <c r="G5" i="1"/>
  <c r="G23" i="1" s="1"/>
  <c r="I26" i="1" l="1"/>
  <c r="I25" i="1"/>
</calcChain>
</file>

<file path=xl/sharedStrings.xml><?xml version="1.0" encoding="utf-8"?>
<sst xmlns="http://schemas.openxmlformats.org/spreadsheetml/2006/main" count="69" uniqueCount="44">
  <si>
    <t>Varde Fritidscenter 2018</t>
  </si>
  <si>
    <t>Aktivitet</t>
  </si>
  <si>
    <t>Kom-munal</t>
  </si>
  <si>
    <t>Kommer-ciel</t>
  </si>
  <si>
    <t>Direkte udgift</t>
  </si>
  <si>
    <t>Rådgiver-honorar</t>
  </si>
  <si>
    <t>Samlet udgift</t>
  </si>
  <si>
    <t>Heraf kommerciel karakter</t>
  </si>
  <si>
    <t>Projekt Sportel</t>
  </si>
  <si>
    <t>Begrundelse for fordeling</t>
  </si>
  <si>
    <t>Dansesal</t>
  </si>
  <si>
    <t>x</t>
  </si>
  <si>
    <t>Er at betragte som kommunal interesse, da brugerne typisk vil være folkeoplysende foreninger</t>
  </si>
  <si>
    <t>Fællesområde</t>
  </si>
  <si>
    <t>Intet at bemærke</t>
  </si>
  <si>
    <t>Kantine</t>
  </si>
  <si>
    <t>Kantine inventar</t>
  </si>
  <si>
    <t xml:space="preserve">Intet at bemærke </t>
  </si>
  <si>
    <t>Depot</t>
  </si>
  <si>
    <t>Omklædning og kontor</t>
  </si>
  <si>
    <t>Køkken</t>
  </si>
  <si>
    <t>Intet at bemærke. Køkkenet skal kunne lave mad til op mod 400 elever fra Frelloskolen af gangen</t>
  </si>
  <si>
    <t>Køkken inventar</t>
  </si>
  <si>
    <t>Spinning</t>
  </si>
  <si>
    <t>Er at sidestille med fitness og derfor kommerciel</t>
  </si>
  <si>
    <t>Bowlingbaner</t>
  </si>
  <si>
    <t>Er at betragte som kommunal interesse, da brugerne i dagtimerne vil være folkeoplysende foreninger</t>
  </si>
  <si>
    <t>Udendørs badeområde</t>
  </si>
  <si>
    <t>Indholdet er wellness orienteret, og er derfor kommercielt</t>
  </si>
  <si>
    <t>Børnebassin</t>
  </si>
  <si>
    <t>Renovering og udvidelse af indgangsparti</t>
  </si>
  <si>
    <t>Udvidelse af P-pladsen</t>
  </si>
  <si>
    <t>Udvidelse af P-pladser/rundkørsel</t>
  </si>
  <si>
    <t>Sportel</t>
  </si>
  <si>
    <t>Kommercielt formål</t>
  </si>
  <si>
    <t>Sportel inventar</t>
  </si>
  <si>
    <t>Fysioterapi</t>
  </si>
  <si>
    <t>Udbydes til private aktører og er dermed kommercielt</t>
  </si>
  <si>
    <t>Rådgiver honorar</t>
  </si>
  <si>
    <t>Samlet anlægsudgift</t>
  </si>
  <si>
    <t>Kommunal anlægsaktivitet</t>
  </si>
  <si>
    <t>Kommerciel anlægsaktivitet</t>
  </si>
  <si>
    <t>Heraf Kommunal andel</t>
  </si>
  <si>
    <t>Intet at bemærke. Frelloskolens elever skal benytte kantinen til at spise og have mulighed for at samle alle elever på ét sted. Samtidig skal der være plads til foreninger og andre brugere, som benytter kantineområdet i dagtimerne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</si>
</sst>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u/>
      <sz val="2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rgb="FF00B0F0"/>
        <bgColor indexed="64"/>
      </patternFill>
    </fill>
    <fill>
      <patternFill patternType="solid">
        <fgColor theme="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0" borderId="0" xfId="0" applyFont="1"/>
    <xf numFmtId="0" fontId="1" fillId="0" borderId="1" xfId="0" applyFont="1" applyBorder="1"/>
    <xf numFmtId="49" fontId="1" fillId="2" borderId="1" xfId="0" applyNumberFormat="1" applyFont="1" applyFill="1" applyBorder="1" applyAlignment="1">
      <alignment wrapText="1"/>
    </xf>
    <xf numFmtId="49" fontId="1" fillId="0" borderId="1" xfId="0" applyNumberFormat="1" applyFont="1" applyBorder="1" applyAlignment="1">
      <alignment wrapText="1"/>
    </xf>
    <xf numFmtId="49" fontId="1" fillId="3" borderId="1" xfId="0" applyNumberFormat="1" applyFont="1" applyFill="1" applyBorder="1" applyAlignment="1">
      <alignment wrapText="1"/>
    </xf>
    <xf numFmtId="49" fontId="1" fillId="4" borderId="1" xfId="0" applyNumberFormat="1" applyFont="1" applyFill="1" applyBorder="1" applyAlignment="1">
      <alignment wrapText="1"/>
    </xf>
    <xf numFmtId="49" fontId="1" fillId="5" borderId="1" xfId="0" applyNumberFormat="1" applyFont="1" applyFill="1" applyBorder="1" applyAlignment="1">
      <alignment wrapText="1"/>
    </xf>
    <xf numFmtId="0" fontId="0" fillId="0" borderId="1" xfId="0" applyBorder="1"/>
    <xf numFmtId="0" fontId="0" fillId="2" borderId="1" xfId="0" applyFill="1" applyBorder="1" applyAlignment="1">
      <alignment horizontal="center"/>
    </xf>
    <xf numFmtId="3" fontId="0" fillId="0" borderId="1" xfId="0" applyNumberFormat="1" applyBorder="1"/>
    <xf numFmtId="3" fontId="0" fillId="3" borderId="1" xfId="0" applyNumberFormat="1" applyFill="1" applyBorder="1"/>
    <xf numFmtId="3" fontId="0" fillId="4" borderId="1" xfId="0" applyNumberFormat="1" applyFill="1" applyBorder="1"/>
    <xf numFmtId="0" fontId="0" fillId="5" borderId="1" xfId="0" applyFill="1" applyBorder="1"/>
    <xf numFmtId="0" fontId="0" fillId="2" borderId="1" xfId="0" applyFill="1" applyBorder="1"/>
    <xf numFmtId="0" fontId="0" fillId="0" borderId="0" xfId="0" applyAlignment="1">
      <alignment horizontal="right" wrapText="1"/>
    </xf>
    <xf numFmtId="3" fontId="0" fillId="0" borderId="0" xfId="0" applyNumberFormat="1"/>
    <xf numFmtId="3" fontId="1" fillId="0" borderId="0" xfId="0" applyNumberFormat="1" applyFont="1"/>
    <xf numFmtId="0" fontId="1" fillId="0" borderId="0" xfId="0" applyFont="1"/>
    <xf numFmtId="0" fontId="0" fillId="0" borderId="0" xfId="0" applyFill="1" applyBorder="1"/>
    <xf numFmtId="3" fontId="0" fillId="0" borderId="0" xfId="0" applyNumberFormat="1" applyFill="1" applyBorder="1"/>
    <xf numFmtId="10" fontId="0" fillId="0" borderId="0" xfId="0" applyNumberFormat="1" applyFill="1" applyBorder="1"/>
    <xf numFmtId="0" fontId="0" fillId="5"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4" workbookViewId="0">
      <selection activeCell="J7" sqref="J7"/>
    </sheetView>
  </sheetViews>
  <sheetFormatPr defaultRowHeight="15" x14ac:dyDescent="0.25"/>
  <cols>
    <col min="1" max="1" width="42.140625" bestFit="1" customWidth="1"/>
    <col min="2" max="2" width="6.5703125" bestFit="1" customWidth="1"/>
    <col min="3" max="3" width="8.5703125" bestFit="1" customWidth="1"/>
    <col min="4" max="4" width="10.140625" bestFit="1" customWidth="1"/>
    <col min="5" max="5" width="9.42578125" bestFit="1" customWidth="1"/>
    <col min="6" max="6" width="10.140625" bestFit="1" customWidth="1"/>
    <col min="7" max="7" width="10.5703125" bestFit="1" customWidth="1"/>
    <col min="8" max="8" width="11.5703125" bestFit="1" customWidth="1"/>
    <col min="9" max="9" width="10.140625" bestFit="1" customWidth="1"/>
    <col min="10" max="10" width="114" bestFit="1" customWidth="1"/>
  </cols>
  <sheetData>
    <row r="1" spans="1:10" ht="26.25" x14ac:dyDescent="0.4">
      <c r="A1" s="1" t="s">
        <v>0</v>
      </c>
    </row>
    <row r="4" spans="1:10" ht="45" x14ac:dyDescent="0.25">
      <c r="A4" s="2" t="s">
        <v>1</v>
      </c>
      <c r="B4" s="3" t="s">
        <v>2</v>
      </c>
      <c r="C4" s="3" t="s">
        <v>3</v>
      </c>
      <c r="D4" s="4" t="s">
        <v>4</v>
      </c>
      <c r="E4" s="5" t="s">
        <v>5</v>
      </c>
      <c r="F4" s="4" t="s">
        <v>6</v>
      </c>
      <c r="G4" s="6" t="s">
        <v>42</v>
      </c>
      <c r="H4" s="6" t="s">
        <v>7</v>
      </c>
      <c r="I4" s="6" t="s">
        <v>8</v>
      </c>
      <c r="J4" s="7" t="s">
        <v>9</v>
      </c>
    </row>
    <row r="5" spans="1:10" x14ac:dyDescent="0.25">
      <c r="A5" s="8" t="s">
        <v>10</v>
      </c>
      <c r="B5" s="9" t="s">
        <v>11</v>
      </c>
      <c r="C5" s="9"/>
      <c r="D5" s="10">
        <v>1409850</v>
      </c>
      <c r="E5" s="11">
        <f t="shared" ref="E5:E22" si="0">+D5*$B$25</f>
        <v>155083.5</v>
      </c>
      <c r="F5" s="10">
        <f>+E5+D5</f>
        <v>1564933.5</v>
      </c>
      <c r="G5" s="12">
        <f t="shared" ref="G5:G12" si="1">F5</f>
        <v>1564933.5</v>
      </c>
      <c r="H5" s="12">
        <v>0</v>
      </c>
      <c r="I5" s="12"/>
      <c r="J5" s="13" t="s">
        <v>12</v>
      </c>
    </row>
    <row r="6" spans="1:10" x14ac:dyDescent="0.25">
      <c r="A6" s="8" t="s">
        <v>13</v>
      </c>
      <c r="B6" s="9" t="s">
        <v>11</v>
      </c>
      <c r="C6" s="9"/>
      <c r="D6" s="10">
        <v>346050</v>
      </c>
      <c r="E6" s="11">
        <f t="shared" si="0"/>
        <v>38065.5</v>
      </c>
      <c r="F6" s="10">
        <f t="shared" ref="F6:F22" si="2">+E6+D6</f>
        <v>384115.5</v>
      </c>
      <c r="G6" s="12">
        <f t="shared" si="1"/>
        <v>384115.5</v>
      </c>
      <c r="H6" s="12">
        <v>0</v>
      </c>
      <c r="I6" s="12"/>
      <c r="J6" s="13" t="s">
        <v>14</v>
      </c>
    </row>
    <row r="7" spans="1:10" ht="30" x14ac:dyDescent="0.25">
      <c r="A7" s="8" t="s">
        <v>15</v>
      </c>
      <c r="B7" s="9" t="s">
        <v>11</v>
      </c>
      <c r="C7" s="9"/>
      <c r="D7" s="10">
        <f>1885500+1654500+1737750+1899000</f>
        <v>7176750</v>
      </c>
      <c r="E7" s="11">
        <f t="shared" si="0"/>
        <v>789442.5</v>
      </c>
      <c r="F7" s="10">
        <f t="shared" si="2"/>
        <v>7966192.5</v>
      </c>
      <c r="G7" s="12">
        <f t="shared" si="1"/>
        <v>7966192.5</v>
      </c>
      <c r="H7" s="12">
        <v>0</v>
      </c>
      <c r="I7" s="12"/>
      <c r="J7" s="22" t="s">
        <v>43</v>
      </c>
    </row>
    <row r="8" spans="1:10" x14ac:dyDescent="0.25">
      <c r="A8" s="8" t="s">
        <v>16</v>
      </c>
      <c r="B8" s="9" t="s">
        <v>11</v>
      </c>
      <c r="C8" s="9"/>
      <c r="D8" s="10">
        <v>1000000</v>
      </c>
      <c r="E8" s="11">
        <f t="shared" si="0"/>
        <v>110000</v>
      </c>
      <c r="F8" s="10">
        <f t="shared" si="2"/>
        <v>1110000</v>
      </c>
      <c r="G8" s="12">
        <f t="shared" si="1"/>
        <v>1110000</v>
      </c>
      <c r="H8" s="12">
        <v>0</v>
      </c>
      <c r="I8" s="12"/>
      <c r="J8" s="13" t="s">
        <v>17</v>
      </c>
    </row>
    <row r="9" spans="1:10" x14ac:dyDescent="0.25">
      <c r="A9" s="8" t="s">
        <v>18</v>
      </c>
      <c r="B9" s="9" t="s">
        <v>11</v>
      </c>
      <c r="C9" s="9"/>
      <c r="D9" s="10">
        <v>495750</v>
      </c>
      <c r="E9" s="11">
        <f t="shared" si="0"/>
        <v>54532.5</v>
      </c>
      <c r="F9" s="10">
        <f t="shared" si="2"/>
        <v>550282.5</v>
      </c>
      <c r="G9" s="12">
        <f t="shared" si="1"/>
        <v>550282.5</v>
      </c>
      <c r="H9" s="12">
        <v>0</v>
      </c>
      <c r="I9" s="12"/>
      <c r="J9" s="13" t="s">
        <v>14</v>
      </c>
    </row>
    <row r="10" spans="1:10" x14ac:dyDescent="0.25">
      <c r="A10" s="8" t="s">
        <v>19</v>
      </c>
      <c r="B10" s="9" t="s">
        <v>11</v>
      </c>
      <c r="C10" s="9"/>
      <c r="D10" s="10">
        <v>5836800</v>
      </c>
      <c r="E10" s="11">
        <f t="shared" si="0"/>
        <v>642048</v>
      </c>
      <c r="F10" s="10">
        <f t="shared" si="2"/>
        <v>6478848</v>
      </c>
      <c r="G10" s="12">
        <f t="shared" si="1"/>
        <v>6478848</v>
      </c>
      <c r="H10" s="12">
        <v>0</v>
      </c>
      <c r="I10" s="12"/>
      <c r="J10" s="13" t="s">
        <v>14</v>
      </c>
    </row>
    <row r="11" spans="1:10" x14ac:dyDescent="0.25">
      <c r="A11" s="8" t="s">
        <v>20</v>
      </c>
      <c r="B11" s="9" t="s">
        <v>11</v>
      </c>
      <c r="C11" s="9"/>
      <c r="D11" s="10">
        <v>2607500</v>
      </c>
      <c r="E11" s="11">
        <f t="shared" si="0"/>
        <v>286825</v>
      </c>
      <c r="F11" s="10">
        <f t="shared" si="2"/>
        <v>2894325</v>
      </c>
      <c r="G11" s="12">
        <f t="shared" si="1"/>
        <v>2894325</v>
      </c>
      <c r="H11" s="12">
        <v>0</v>
      </c>
      <c r="I11" s="12"/>
      <c r="J11" s="13" t="s">
        <v>21</v>
      </c>
    </row>
    <row r="12" spans="1:10" x14ac:dyDescent="0.25">
      <c r="A12" s="8" t="s">
        <v>22</v>
      </c>
      <c r="B12" s="9" t="s">
        <v>11</v>
      </c>
      <c r="C12" s="9"/>
      <c r="D12" s="10">
        <v>1564500</v>
      </c>
      <c r="E12" s="11">
        <f t="shared" si="0"/>
        <v>172095</v>
      </c>
      <c r="F12" s="10">
        <f t="shared" si="2"/>
        <v>1736595</v>
      </c>
      <c r="G12" s="12">
        <f t="shared" si="1"/>
        <v>1736595</v>
      </c>
      <c r="H12" s="12">
        <v>0</v>
      </c>
      <c r="I12" s="12"/>
      <c r="J12" s="13" t="s">
        <v>17</v>
      </c>
    </row>
    <row r="13" spans="1:10" x14ac:dyDescent="0.25">
      <c r="A13" s="8" t="s">
        <v>23</v>
      </c>
      <c r="B13" s="9"/>
      <c r="C13" s="9" t="s">
        <v>11</v>
      </c>
      <c r="D13" s="10">
        <v>595700</v>
      </c>
      <c r="E13" s="11">
        <f t="shared" si="0"/>
        <v>65527</v>
      </c>
      <c r="F13" s="10">
        <f t="shared" si="2"/>
        <v>661227</v>
      </c>
      <c r="G13" s="12">
        <v>0</v>
      </c>
      <c r="H13" s="12">
        <f>F13</f>
        <v>661227</v>
      </c>
      <c r="I13" s="12"/>
      <c r="J13" s="13" t="s">
        <v>24</v>
      </c>
    </row>
    <row r="14" spans="1:10" x14ac:dyDescent="0.25">
      <c r="A14" s="8" t="s">
        <v>25</v>
      </c>
      <c r="B14" s="9" t="s">
        <v>11</v>
      </c>
      <c r="C14" s="9"/>
      <c r="D14" s="10">
        <v>1900000</v>
      </c>
      <c r="E14" s="11">
        <f t="shared" si="0"/>
        <v>209000</v>
      </c>
      <c r="F14" s="10">
        <f t="shared" si="2"/>
        <v>2109000</v>
      </c>
      <c r="G14" s="12">
        <f>F14</f>
        <v>2109000</v>
      </c>
      <c r="H14" s="12">
        <v>0</v>
      </c>
      <c r="I14" s="12"/>
      <c r="J14" s="13" t="s">
        <v>26</v>
      </c>
    </row>
    <row r="15" spans="1:10" x14ac:dyDescent="0.25">
      <c r="A15" s="8" t="s">
        <v>27</v>
      </c>
      <c r="B15" s="9"/>
      <c r="C15" s="9" t="s">
        <v>11</v>
      </c>
      <c r="D15" s="10">
        <v>2820000</v>
      </c>
      <c r="E15" s="11">
        <f t="shared" si="0"/>
        <v>310200</v>
      </c>
      <c r="F15" s="10">
        <f t="shared" si="2"/>
        <v>3130200</v>
      </c>
      <c r="G15" s="12">
        <v>0</v>
      </c>
      <c r="H15" s="12">
        <f>F15</f>
        <v>3130200</v>
      </c>
      <c r="I15" s="12"/>
      <c r="J15" s="13" t="s">
        <v>28</v>
      </c>
    </row>
    <row r="16" spans="1:10" x14ac:dyDescent="0.25">
      <c r="A16" s="8" t="s">
        <v>29</v>
      </c>
      <c r="B16" s="9" t="s">
        <v>11</v>
      </c>
      <c r="C16" s="9"/>
      <c r="D16" s="10">
        <v>1119300</v>
      </c>
      <c r="E16" s="11">
        <f t="shared" si="0"/>
        <v>123123</v>
      </c>
      <c r="F16" s="10">
        <f t="shared" si="2"/>
        <v>1242423</v>
      </c>
      <c r="G16" s="12">
        <f>F16</f>
        <v>1242423</v>
      </c>
      <c r="H16" s="12">
        <v>0</v>
      </c>
      <c r="I16" s="12"/>
      <c r="J16" s="13" t="s">
        <v>14</v>
      </c>
    </row>
    <row r="17" spans="1:10" x14ac:dyDescent="0.25">
      <c r="A17" s="8" t="s">
        <v>30</v>
      </c>
      <c r="B17" s="9" t="s">
        <v>11</v>
      </c>
      <c r="C17" s="9"/>
      <c r="D17" s="10">
        <v>1027200</v>
      </c>
      <c r="E17" s="11">
        <f t="shared" si="0"/>
        <v>112992</v>
      </c>
      <c r="F17" s="10">
        <f t="shared" si="2"/>
        <v>1140192</v>
      </c>
      <c r="G17" s="12">
        <f>F17</f>
        <v>1140192</v>
      </c>
      <c r="H17" s="12">
        <v>0</v>
      </c>
      <c r="I17" s="12"/>
      <c r="J17" s="13" t="s">
        <v>17</v>
      </c>
    </row>
    <row r="18" spans="1:10" x14ac:dyDescent="0.25">
      <c r="A18" s="8" t="s">
        <v>31</v>
      </c>
      <c r="B18" s="9" t="s">
        <v>11</v>
      </c>
      <c r="C18" s="9"/>
      <c r="D18" s="10">
        <v>1260000</v>
      </c>
      <c r="E18" s="11">
        <f t="shared" si="0"/>
        <v>138600</v>
      </c>
      <c r="F18" s="10">
        <f t="shared" si="2"/>
        <v>1398600</v>
      </c>
      <c r="G18" s="12">
        <f>F18</f>
        <v>1398600</v>
      </c>
      <c r="H18" s="12">
        <v>0</v>
      </c>
      <c r="I18" s="12"/>
      <c r="J18" s="13" t="s">
        <v>14</v>
      </c>
    </row>
    <row r="19" spans="1:10" x14ac:dyDescent="0.25">
      <c r="A19" s="8" t="s">
        <v>32</v>
      </c>
      <c r="B19" s="9" t="s">
        <v>11</v>
      </c>
      <c r="C19" s="9"/>
      <c r="D19" s="10">
        <v>840000</v>
      </c>
      <c r="E19" s="11">
        <f t="shared" si="0"/>
        <v>92400</v>
      </c>
      <c r="F19" s="10">
        <f t="shared" si="2"/>
        <v>932400</v>
      </c>
      <c r="G19" s="12">
        <f>F19</f>
        <v>932400</v>
      </c>
      <c r="H19" s="12">
        <v>0</v>
      </c>
      <c r="I19" s="12"/>
      <c r="J19" s="13" t="s">
        <v>14</v>
      </c>
    </row>
    <row r="20" spans="1:10" x14ac:dyDescent="0.25">
      <c r="A20" s="8" t="s">
        <v>33</v>
      </c>
      <c r="B20" s="9"/>
      <c r="C20" s="9" t="s">
        <v>11</v>
      </c>
      <c r="D20" s="10">
        <f>4773600+4469640</f>
        <v>9243240</v>
      </c>
      <c r="E20" s="11">
        <f t="shared" si="0"/>
        <v>1016756.4</v>
      </c>
      <c r="F20" s="10">
        <f t="shared" si="2"/>
        <v>10259996.4</v>
      </c>
      <c r="G20" s="12">
        <v>0</v>
      </c>
      <c r="H20" s="12">
        <v>0</v>
      </c>
      <c r="I20" s="12">
        <f>+F20</f>
        <v>10259996.4</v>
      </c>
      <c r="J20" s="13" t="s">
        <v>34</v>
      </c>
    </row>
    <row r="21" spans="1:10" x14ac:dyDescent="0.25">
      <c r="A21" s="8" t="s">
        <v>35</v>
      </c>
      <c r="B21" s="9"/>
      <c r="C21" s="9" t="s">
        <v>11</v>
      </c>
      <c r="D21" s="10">
        <v>528000</v>
      </c>
      <c r="E21" s="11">
        <f t="shared" si="0"/>
        <v>58080</v>
      </c>
      <c r="F21" s="10">
        <f t="shared" si="2"/>
        <v>586080</v>
      </c>
      <c r="G21" s="12">
        <v>0</v>
      </c>
      <c r="H21" s="12">
        <v>0</v>
      </c>
      <c r="I21" s="12">
        <f>+F21</f>
        <v>586080</v>
      </c>
      <c r="J21" s="13" t="s">
        <v>34</v>
      </c>
    </row>
    <row r="22" spans="1:10" x14ac:dyDescent="0.25">
      <c r="A22" s="8" t="s">
        <v>36</v>
      </c>
      <c r="B22" s="9"/>
      <c r="C22" s="9" t="s">
        <v>11</v>
      </c>
      <c r="D22" s="10">
        <v>2400000</v>
      </c>
      <c r="E22" s="11">
        <f t="shared" si="0"/>
        <v>264000</v>
      </c>
      <c r="F22" s="10">
        <f t="shared" si="2"/>
        <v>2664000</v>
      </c>
      <c r="G22" s="12">
        <v>0</v>
      </c>
      <c r="H22" s="12">
        <f>F22</f>
        <v>2664000</v>
      </c>
      <c r="I22" s="12"/>
      <c r="J22" s="13" t="s">
        <v>37</v>
      </c>
    </row>
    <row r="23" spans="1:10" x14ac:dyDescent="0.25">
      <c r="A23" s="8"/>
      <c r="B23" s="14"/>
      <c r="C23" s="14"/>
      <c r="D23" s="10">
        <f t="shared" ref="D23:I23" si="3">SUM(D5:D22)</f>
        <v>42170640</v>
      </c>
      <c r="E23" s="11">
        <f t="shared" si="3"/>
        <v>4638770.4000000004</v>
      </c>
      <c r="F23" s="10">
        <f t="shared" si="3"/>
        <v>46809410.399999999</v>
      </c>
      <c r="G23" s="12">
        <f t="shared" si="3"/>
        <v>29507907</v>
      </c>
      <c r="H23" s="12">
        <f t="shared" si="3"/>
        <v>6455427</v>
      </c>
      <c r="I23" s="12">
        <f t="shared" si="3"/>
        <v>10846076.4</v>
      </c>
      <c r="J23" s="13"/>
    </row>
    <row r="25" spans="1:10" x14ac:dyDescent="0.25">
      <c r="A25" s="5" t="s">
        <v>38</v>
      </c>
      <c r="B25" s="5">
        <v>0.11</v>
      </c>
      <c r="F25" s="15"/>
      <c r="G25" s="16"/>
      <c r="I25" s="17">
        <f>+I23+H23+G23</f>
        <v>46809410.399999999</v>
      </c>
      <c r="J25" s="18" t="s">
        <v>39</v>
      </c>
    </row>
    <row r="26" spans="1:10" x14ac:dyDescent="0.25">
      <c r="A26" s="19"/>
      <c r="B26" s="20"/>
      <c r="H26" s="16"/>
      <c r="I26" s="16">
        <f>G23</f>
        <v>29507907</v>
      </c>
      <c r="J26" s="19" t="s">
        <v>40</v>
      </c>
    </row>
    <row r="27" spans="1:10" x14ac:dyDescent="0.25">
      <c r="A27" s="19"/>
      <c r="B27" s="20"/>
      <c r="I27" s="16">
        <f>H23+I23</f>
        <v>17301503.399999999</v>
      </c>
      <c r="J27" s="19" t="s">
        <v>41</v>
      </c>
    </row>
    <row r="28" spans="1:10" x14ac:dyDescent="0.25">
      <c r="A28" s="19"/>
      <c r="B28" s="21"/>
    </row>
    <row r="30" spans="1:10" x14ac:dyDescent="0.25">
      <c r="H30"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7</SortOrder>
    <AccessLevelName xmlns="d08b57ff-b9b7-4581-975d-98f87b579a51">Åben</AccessLevelName>
    <EnclosureFileNumber xmlns="d08b57ff-b9b7-4581-975d-98f87b579a51">115857/18</EnclosureFileNumber>
    <MeetingStartDate xmlns="d08b57ff-b9b7-4581-975d-98f87b579a51">2018-08-20T10:00:00+00:00</MeetingStartDate>
    <AgendaId xmlns="d08b57ff-b9b7-4581-975d-98f87b579a51">8640</AgendaId>
    <AccessLevel xmlns="d08b57ff-b9b7-4581-975d-98f87b579a51">1</AccessLevel>
    <EnclosureType xmlns="d08b57ff-b9b7-4581-975d-98f87b579a51">Enclosure</EnclosureType>
    <CommitteeName xmlns="d08b57ff-b9b7-4581-975d-98f87b579a51">Udvalget for Kultur og Fritid</CommitteeName>
    <FusionId xmlns="d08b57ff-b9b7-4581-975d-98f87b579a51">2972070</FusionId>
    <DocumentType xmlns="d08b57ff-b9b7-4581-975d-98f87b579a51"/>
    <AgendaAccessLevelName xmlns="d08b57ff-b9b7-4581-975d-98f87b579a51">Åben</AgendaAccessLevelName>
    <UNC xmlns="d08b57ff-b9b7-4581-975d-98f87b579a51">2708459</UNC>
    <MeetingDateAndTime xmlns="d08b57ff-b9b7-4581-975d-98f87b579a51">20-08-2018 fra 12:00 - 16:00</MeetingDateAndTime>
    <MeetingTitle xmlns="d08b57ff-b9b7-4581-975d-98f87b579a51">20-08-2018</MeetingTitle>
    <MeetingEndDate xmlns="d08b57ff-b9b7-4581-975d-98f87b579a51">2018-08-20T14:00:00+00:00</MeetingEndDate>
    <PWDescription xmlns="d08b57ff-b9b7-4581-975d-98f87b579a51">Kommercielle og idrætslige aktiviteter</PWDescription>
    <PWFileType xmlns="d08b57ff-b9b7-4581-975d-98f87b579a51">.XLSX</PWFileType>
  </documentManagement>
</p:properties>
</file>

<file path=customXml/itemProps1.xml><?xml version="1.0" encoding="utf-8"?>
<ds:datastoreItem xmlns:ds="http://schemas.openxmlformats.org/officeDocument/2006/customXml" ds:itemID="{08AE48D2-C63F-4DE7-A980-2015ED521101}"/>
</file>

<file path=customXml/itemProps2.xml><?xml version="1.0" encoding="utf-8"?>
<ds:datastoreItem xmlns:ds="http://schemas.openxmlformats.org/officeDocument/2006/customXml" ds:itemID="{91317C47-FB8C-4FC1-8766-25E79E316A46}"/>
</file>

<file path=customXml/itemProps3.xml><?xml version="1.0" encoding="utf-8"?>
<ds:datastoreItem xmlns:ds="http://schemas.openxmlformats.org/officeDocument/2006/customXml" ds:itemID="{2B81BAB9-664E-4602-AF99-A317799CD5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UKF-20-08-2018 - Bilag 113.07 Varde Fritidscenter 2018</dc:title>
  <dc:creator>Thomas Primdahl</dc:creator>
  <cp:lastModifiedBy>Karsten Rimmer Larsen</cp:lastModifiedBy>
  <dcterms:created xsi:type="dcterms:W3CDTF">2018-07-31T06:45:57Z</dcterms:created>
  <dcterms:modified xsi:type="dcterms:W3CDTF">2018-10-02T08:28:09Z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